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100 - Partner in Progress/Youth Leadership/Strengthening YAN - CFP-0026/Open Call Documents/for publication/"/>
    </mc:Choice>
  </mc:AlternateContent>
  <xr:revisionPtr revIDLastSave="1969" documentId="13_ncr:1_{75EE7E78-6DEC-4AC8-B98A-239FDC5B713D}" xr6:coauthVersionLast="47" xr6:coauthVersionMax="47" xr10:uidLastSave="{026927FF-F4B7-438A-B823-589D9871F2EC}"/>
  <bookViews>
    <workbookView xWindow="43080" yWindow="-120" windowWidth="29040" windowHeight="15720" activeTab="1" xr2:uid="{00000000-000D-0000-FFFF-FFFF00000000}"/>
  </bookViews>
  <sheets>
    <sheet name="Guidelines" sheetId="2" r:id="rId1"/>
    <sheet name="B&amp;F Reporting Template" sheetId="1" r:id="rId2"/>
    <sheet name="Instalments" sheetId="3" r:id="rId3"/>
    <sheet name="Activity Budget Performance" sheetId="4" r:id="rId4"/>
  </sheets>
  <externalReferences>
    <externalReference r:id="rId5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D3" i="3"/>
  <c r="D4" i="3"/>
  <c r="D2" i="3"/>
  <c r="D6" i="3"/>
  <c r="E25" i="3"/>
  <c r="Q53" i="1" s="1"/>
  <c r="E26" i="3" l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Q27" i="1" l="1"/>
  <c r="J13" i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J14" i="1"/>
  <c r="M12" i="1" l="1"/>
  <c r="M44" i="1"/>
  <c r="M39" i="1"/>
  <c r="M27" i="1"/>
  <c r="O17" i="1"/>
  <c r="G7" i="4" s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J15" i="1"/>
  <c r="S17" i="1" l="1"/>
  <c r="D7" i="4"/>
  <c r="J12" i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F7" i="4" s="1"/>
  <c r="H7" i="4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C7" i="4" s="1"/>
  <c r="E7" i="4" s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<sst xmlns="http://schemas.openxmlformats.org/spreadsheetml/2006/main" count="139" uniqueCount="112">
  <si>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</si>
  <si>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</si>
  <si>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</si>
  <si>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</si>
  <si>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</si>
  <si>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</si>
  <si>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</si>
  <si>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</si>
  <si>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</si>
  <si>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</si>
  <si>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</si>
  <si>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</si>
  <si>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</si>
  <si>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</si>
  <si>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</si>
  <si>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</si>
  <si>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</si>
  <si>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</si>
  <si>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</si>
  <si>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</si>
  <si>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</si>
  <si>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</si>
  <si>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</si>
  <si>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</si>
  <si>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</si>
  <si>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</si>
  <si>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</si>
  <si>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</si>
  <si>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</si>
  <si>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</si>
  <si>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</si>
  <si>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</si>
  <si>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</si>
  <si>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</si>
  <si>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</si>
  <si>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</si>
  <si>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</si>
  <si>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</si>
  <si>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</si>
  <si>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</si>
  <si>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</si>
  <si>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</si>
  <si>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</si>
  <si>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</si>
  <si>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</si>
  <si>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</si>
  <si>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</si>
  <si>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</si>
  <si>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</si>
  <si>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</si>
  <si>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</si>
  <si>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</si>
  <si>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</si>
  <si>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</si>
  <si>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</si>
  <si>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</si>
  <si>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</si>
  <si>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</si>
  <si>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</si>
  <si>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</si>
  <si>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</si>
  <si>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</si>
  <si>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</si>
  <si>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</si>
  <si>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</si>
  <si>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</si>
  <si>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</si>
  <si>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</si>
  <si>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</si>
  <si>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</si>
  <si>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</si>
  <si>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</si>
  <si>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</si>
  <si>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</si>
  <si>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</si>
  <si>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</si>
  <si>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</si>
  <si>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</si>
  <si>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</si>
  <si>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</si>
  <si>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</si>
  <si>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</si>
  <si>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</si>
  <si>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</si>
  <si>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</si>
  <si>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</si>
  <si>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</si>
  <si>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</si>
  <si>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</si>
  <si>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</si>
  <si>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</si>
  <si>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</si>
  <si>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</si>
  <si>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</si>
  <si>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</si>
  <si>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</si>
  <si>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</si>
  <si>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</si>
  <si>
    <t>Is a new instalmenmt Due</t>
  </si>
  <si>
    <t>Activity Budget Performance</t>
  </si>
  <si>
    <t>(A)</t>
  </si>
  <si>
    <t>(B)</t>
  </si>
  <si>
    <t>( C)</t>
  </si>
  <si>
    <t>(D)</t>
  </si>
  <si>
    <t>Actual (Cumulative)</t>
  </si>
  <si>
    <t>(A/B)</t>
  </si>
  <si>
    <t>(C/D)</t>
  </si>
  <si>
    <t>Direct cost (Activity budget). Includes:
1. Consultants
2. Transportation / Travel Costs
3. Direct Project Activities</t>
  </si>
  <si>
    <t>% of direct cost</t>
  </si>
  <si>
    <t>Direct cost (Activity Actual to date). Includes:
1. Consultants
2. Transportation / Travel Costs
3. Direct Project Activities</t>
  </si>
  <si>
    <t xml:space="preserve">Non-Direct Cost (Non Activity Budget). Includes
1. Direct Personnel Costs
2. Procurement of goods
3. General Administration
</t>
  </si>
  <si>
    <t>Non-Direct Cost (Non Activity Actual to date). Includes
1. Direct Personnel Costs
2. Procurement of goods
3. General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</si>
</sst>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43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43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164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43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43" fontId="9" fillId="6" borderId="0" xfId="1" applyFont="1" applyFill="1" applyAlignment="1">
      <alignment vertical="center"/>
    </xf>
    <xf numFmtId="43" fontId="9" fillId="2" borderId="0" xfId="1" applyFont="1" applyFill="1" applyBorder="1" applyAlignment="1">
      <alignment vertical="center"/>
    </xf>
    <xf numFmtId="43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43" fontId="16" fillId="0" borderId="4" xfId="1" applyFont="1" applyBorder="1"/>
    <xf numFmtId="9" fontId="16" fillId="0" borderId="4" xfId="2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561503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4.25" x14ac:dyDescent="0.45"/>
  <cols>
    <col min="1" max="1" width="6.73046875" style="90" customWidth="1"/>
    <col min="2" max="2" width="79.1328125" customWidth="1"/>
  </cols>
  <sheetData>
    <row r="1" spans="1:2" x14ac:dyDescent="0.45">
      <c r="A1" s="90" t="s">
        <v>0</v>
      </c>
    </row>
    <row r="2" spans="1:2" ht="42.75" x14ac:dyDescent="0.45">
      <c r="A2" s="91">
        <v>1</v>
      </c>
      <c r="B2" s="11" t="s">
        <v>1</v>
      </c>
    </row>
    <row r="3" spans="1:2" ht="57" x14ac:dyDescent="0.45">
      <c r="A3" s="91">
        <v>2</v>
      </c>
      <c r="B3" s="11" t="s">
        <v>2</v>
      </c>
    </row>
    <row r="4" spans="1:2" x14ac:dyDescent="0.45">
      <c r="A4" s="90">
        <v>3</v>
      </c>
      <c r="B4" t="s">
        <v>3</v>
      </c>
    </row>
    <row r="5" spans="1:2" ht="28.5" x14ac:dyDescent="0.45">
      <c r="A5" s="90">
        <v>4</v>
      </c>
      <c r="B5" s="11" t="s">
        <v>4</v>
      </c>
    </row>
    <row r="6" spans="1:2" x14ac:dyDescent="0.45">
      <c r="A6" s="90">
        <v>5</v>
      </c>
      <c r="B6" s="11" t="s">
        <v>5</v>
      </c>
    </row>
    <row r="7" spans="1:2" ht="28.5" x14ac:dyDescent="0.45">
      <c r="A7" s="90">
        <v>5</v>
      </c>
      <c r="B7" s="11" t="s">
        <v>6</v>
      </c>
    </row>
    <row r="8" spans="1:2" ht="28.5" x14ac:dyDescent="0.45">
      <c r="A8" s="90">
        <v>6</v>
      </c>
      <c r="B8" s="11" t="s">
        <v>7</v>
      </c>
    </row>
    <row r="9" spans="1:2" ht="28.5" x14ac:dyDescent="0.4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abSelected="1" topLeftCell="B1" zoomScale="80" zoomScaleNormal="80" zoomScaleSheetLayoutView="25" workbookViewId="0">
      <selection activeCell="J5" sqref="J5"/>
    </sheetView>
  </sheetViews>
  <sheetFormatPr defaultColWidth="9.1328125" defaultRowHeight="15.75" outlineLevelCol="1" x14ac:dyDescent="0.45"/>
  <cols>
    <col min="1" max="1" width="7" style="6" hidden="1" customWidth="1"/>
    <col min="2" max="2" width="12.3984375" style="13" customWidth="1"/>
    <col min="3" max="3" width="31.86328125" style="6" customWidth="1"/>
    <col min="4" max="4" width="19.265625" style="6" customWidth="1" outlineLevel="1"/>
    <col min="5" max="5" width="11.3984375" style="6" customWidth="1" outlineLevel="1"/>
    <col min="6" max="6" width="8.265625" style="6" customWidth="1" outlineLevel="1"/>
    <col min="7" max="7" width="10.265625" style="6" customWidth="1" outlineLevel="1"/>
    <col min="8" max="9" width="13.59765625" style="65" customWidth="1" outlineLevel="1"/>
    <col min="10" max="10" width="14.1328125" style="6" bestFit="1" customWidth="1"/>
    <col min="11" max="11" width="13.59765625" style="65" customWidth="1"/>
    <col min="12" max="12" width="2.73046875" style="6" customWidth="1"/>
    <col min="13" max="13" width="12.73046875" style="6" bestFit="1" customWidth="1"/>
    <col min="14" max="14" width="15.3984375" style="6" bestFit="1" customWidth="1"/>
    <col min="15" max="15" width="19.1328125" style="6" bestFit="1" customWidth="1"/>
    <col min="16" max="16" width="2.73046875" style="6" customWidth="1"/>
    <col min="17" max="17" width="15.59765625" style="6" bestFit="1" customWidth="1"/>
    <col min="18" max="18" width="2.3984375" style="6" customWidth="1"/>
    <col min="19" max="19" width="10.265625" style="14" customWidth="1"/>
    <col min="20" max="20" width="1.3984375" style="14" customWidth="1"/>
    <col min="21" max="21" width="26.73046875" style="6" customWidth="1"/>
    <col min="22" max="22" width="2.1328125" style="6" customWidth="1"/>
    <col min="23" max="23" width="19.1328125" style="6" customWidth="1"/>
    <col min="24" max="24" width="4" style="6" customWidth="1"/>
    <col min="25" max="25" width="19.1328125" style="6" customWidth="1"/>
    <col min="26" max="26" width="3.3984375" style="6" customWidth="1"/>
    <col min="27" max="27" width="18" style="6" customWidth="1"/>
    <col min="28" max="28" width="4.3984375" style="6" customWidth="1"/>
    <col min="29" max="29" width="19.1328125" style="6" customWidth="1"/>
    <col min="30" max="16384" width="9.1328125" style="6"/>
  </cols>
  <sheetData>
    <row r="1" spans="1:29" ht="18.75" customHeight="1" x14ac:dyDescent="0.45">
      <c r="B1" s="122" t="s">
        <v>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x14ac:dyDescent="0.4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8" x14ac:dyDescent="0.4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45">
      <c r="B4" s="15"/>
      <c r="C4" s="12" t="s">
        <v>76</v>
      </c>
      <c r="H4" s="50"/>
      <c r="I4" s="5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6"/>
    </row>
    <row r="5" spans="1:29" s="12" customFormat="1" x14ac:dyDescent="0.45">
      <c r="B5" s="15"/>
      <c r="C5" s="12" t="s">
        <v>77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45">
      <c r="B6" s="15"/>
      <c r="C6" s="12" t="s">
        <v>78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45">
      <c r="B7" s="15"/>
      <c r="H7" s="50"/>
      <c r="I7" s="50"/>
      <c r="K7" s="50"/>
      <c r="S7" s="16" t="s">
        <v>11</v>
      </c>
      <c r="T7" s="16"/>
    </row>
    <row r="8" spans="1:29" s="12" customFormat="1" x14ac:dyDescent="0.45">
      <c r="B8" s="15"/>
      <c r="C8" s="12" t="s">
        <v>86</v>
      </c>
      <c r="D8" s="43"/>
      <c r="H8" s="50"/>
      <c r="I8" s="50"/>
      <c r="K8" s="50"/>
      <c r="S8" s="16" t="s">
        <v>12</v>
      </c>
      <c r="T8" s="16"/>
      <c r="U8" s="6"/>
      <c r="X8" s="44"/>
      <c r="Y8" s="44"/>
      <c r="Z8" s="44"/>
      <c r="AA8" s="44"/>
      <c r="AB8" s="44"/>
      <c r="AC8" s="44"/>
    </row>
    <row r="9" spans="1:29" x14ac:dyDescent="0.4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4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4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4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800</v>
      </c>
      <c r="K12" s="46">
        <f>IFERROR(J12/$J$50,0)</f>
        <v>5.7971014492753624E-2</v>
      </c>
      <c r="L12" s="12"/>
      <c r="M12" s="22">
        <f>SUM(M13:M15)</f>
        <v>150</v>
      </c>
      <c r="N12" s="22">
        <f>SUM(N13:N15)</f>
        <v>70</v>
      </c>
      <c r="O12" s="22">
        <f>SUM(O13:O15)</f>
        <v>220</v>
      </c>
      <c r="P12" s="12"/>
      <c r="Q12" s="23">
        <f>SUM(Q13:Q15)</f>
        <v>580</v>
      </c>
      <c r="R12" s="12"/>
      <c r="S12" s="46">
        <f>IFERROR((O12/J12),0)</f>
        <v>0.27500000000000002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1</v>
      </c>
      <c r="G13" s="4">
        <v>0.2</v>
      </c>
      <c r="H13" s="52">
        <v>500</v>
      </c>
      <c r="I13" s="53">
        <v>1</v>
      </c>
      <c r="J13" s="5">
        <f t="shared" ref="J13:J15" si="0">F13*G13*H13*I13</f>
        <v>100</v>
      </c>
      <c r="K13" s="66">
        <f>IFERROR(J13/$J$50,0)</f>
        <v>7.246376811594203E-3</v>
      </c>
      <c r="M13" s="39">
        <v>20</v>
      </c>
      <c r="N13" s="39">
        <v>10</v>
      </c>
      <c r="O13" s="39">
        <f>M13+N13</f>
        <v>30</v>
      </c>
      <c r="P13" s="39"/>
      <c r="Q13" s="39">
        <f>+J13-O13</f>
        <v>70</v>
      </c>
      <c r="R13" s="39"/>
      <c r="S13" s="40">
        <f>IFERROR((O13/J13),0)</f>
        <v>0.3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1</v>
      </c>
      <c r="G14" s="4">
        <v>0.2</v>
      </c>
      <c r="H14" s="52">
        <v>3000</v>
      </c>
      <c r="I14" s="53">
        <v>1</v>
      </c>
      <c r="J14" s="8">
        <f t="shared" si="0"/>
        <v>600</v>
      </c>
      <c r="K14" s="67">
        <f>IFERROR(J14/$J$50,0)</f>
        <v>4.3478260869565216E-2</v>
      </c>
      <c r="M14" s="39">
        <v>100</v>
      </c>
      <c r="N14" s="39">
        <v>50</v>
      </c>
      <c r="O14" s="39">
        <f t="shared" ref="O14:O15" si="1">M14+N14</f>
        <v>150</v>
      </c>
      <c r="P14" s="39"/>
      <c r="Q14" s="39">
        <f>+J14-O14</f>
        <v>450</v>
      </c>
      <c r="R14" s="39"/>
      <c r="S14" s="40">
        <f t="shared" ref="S14:S15" si="2">IFERROR((O14/J14),0)</f>
        <v>0.25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1</v>
      </c>
      <c r="G15" s="4">
        <v>0.5</v>
      </c>
      <c r="H15" s="52">
        <v>200</v>
      </c>
      <c r="I15" s="53">
        <v>1</v>
      </c>
      <c r="J15" s="10">
        <f t="shared" si="0"/>
        <v>100</v>
      </c>
      <c r="K15" s="68">
        <f>IFERROR(J15/$J$50,0)</f>
        <v>7.246376811594203E-3</v>
      </c>
      <c r="M15" s="39">
        <v>30</v>
      </c>
      <c r="N15" s="39">
        <v>10</v>
      </c>
      <c r="O15" s="39">
        <f t="shared" si="1"/>
        <v>40</v>
      </c>
      <c r="P15" s="39"/>
      <c r="Q15" s="39">
        <f t="shared" ref="Q15" si="3">+J15-O15</f>
        <v>60</v>
      </c>
      <c r="R15" s="39"/>
      <c r="S15" s="40">
        <f t="shared" si="2"/>
        <v>0.4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4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4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12000</v>
      </c>
      <c r="K17" s="45">
        <f>IFERROR(J17/$J$50,0)</f>
        <v>0.86956521739130432</v>
      </c>
      <c r="L17" s="12"/>
      <c r="M17" s="22">
        <f>SUM(M18:M20)</f>
        <v>1000</v>
      </c>
      <c r="N17" s="22">
        <f>SUM(N18:N20)</f>
        <v>200</v>
      </c>
      <c r="O17" s="23">
        <f>SUM(O18:O20)</f>
        <v>1200</v>
      </c>
      <c r="P17" s="12"/>
      <c r="Q17" s="23">
        <f>SUM(Q18:Q20)</f>
        <v>10800</v>
      </c>
      <c r="R17" s="12"/>
      <c r="S17" s="46">
        <f>IFERROR((O17/J17),0)</f>
        <v>0.1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45">
      <c r="A18" s="1"/>
      <c r="B18" s="1" t="s">
        <v>39</v>
      </c>
      <c r="C18" s="7" t="s">
        <v>40</v>
      </c>
      <c r="D18" s="7"/>
      <c r="E18" s="7" t="s">
        <v>41</v>
      </c>
      <c r="F18" s="89">
        <v>2</v>
      </c>
      <c r="G18" s="4">
        <v>1</v>
      </c>
      <c r="H18" s="84">
        <v>300</v>
      </c>
      <c r="I18" s="53">
        <v>20</v>
      </c>
      <c r="J18" s="5">
        <f t="shared" ref="J18:J20" si="4">F18*G18*H18*I18</f>
        <v>12000</v>
      </c>
      <c r="K18" s="66">
        <f>IFERROR(J18/$J$50,0)</f>
        <v>0.86956521739130432</v>
      </c>
      <c r="M18" s="39">
        <v>1000</v>
      </c>
      <c r="N18" s="39">
        <v>200</v>
      </c>
      <c r="O18" s="39">
        <f t="shared" ref="O18:O20" si="5">M18+N18</f>
        <v>1200</v>
      </c>
      <c r="Q18" s="39">
        <f t="shared" ref="Q18:Q20" si="6">+J18-O18</f>
        <v>10800</v>
      </c>
      <c r="S18" s="40">
        <f t="shared" ref="S18:S20" si="7">IFERROR((N18/J18),0)</f>
        <v>1.6666666666666666E-2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4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4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4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4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4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4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4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4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4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1000</v>
      </c>
      <c r="K27" s="45">
        <f t="shared" ref="K27:K37" si="11">IFERROR(J27/$J$50,0)</f>
        <v>7.2463768115942032E-2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1000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45">
      <c r="A28" s="1"/>
      <c r="B28" s="1" t="s">
        <v>51</v>
      </c>
      <c r="C28" s="7" t="s">
        <v>40</v>
      </c>
      <c r="D28" s="123"/>
      <c r="E28" s="3"/>
      <c r="F28" s="89">
        <v>0</v>
      </c>
      <c r="G28" s="4">
        <v>1</v>
      </c>
      <c r="H28" s="52"/>
      <c r="I28" s="53"/>
      <c r="J28" s="8">
        <v>1000</v>
      </c>
      <c r="K28" s="67">
        <f t="shared" si="11"/>
        <v>7.2463768115942032E-2</v>
      </c>
      <c r="M28" s="39"/>
      <c r="N28" s="39"/>
      <c r="O28" s="39"/>
      <c r="P28" s="39"/>
      <c r="Q28" s="39">
        <f t="shared" ref="Q28:Q37" si="12">+J28-O28</f>
        <v>1000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45">
      <c r="A29" s="1"/>
      <c r="B29" s="1" t="s">
        <v>52</v>
      </c>
      <c r="C29" s="7" t="s">
        <v>43</v>
      </c>
      <c r="D29" s="123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45">
      <c r="A30" s="1"/>
      <c r="B30" s="1" t="s">
        <v>53</v>
      </c>
      <c r="C30" s="7" t="s">
        <v>45</v>
      </c>
      <c r="D30" s="123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45">
      <c r="A31" s="1"/>
      <c r="B31" s="1" t="s">
        <v>54</v>
      </c>
      <c r="C31" s="7" t="s">
        <v>79</v>
      </c>
      <c r="D31" s="123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45">
      <c r="A32" s="1"/>
      <c r="B32" s="1" t="s">
        <v>55</v>
      </c>
      <c r="C32" s="7" t="s">
        <v>80</v>
      </c>
      <c r="D32" s="123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45">
      <c r="A33" s="1"/>
      <c r="B33" s="1" t="s">
        <v>56</v>
      </c>
      <c r="C33" s="7" t="s">
        <v>81</v>
      </c>
      <c r="D33" s="123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45">
      <c r="A34" s="1"/>
      <c r="B34" s="1" t="s">
        <v>57</v>
      </c>
      <c r="C34" s="7" t="s">
        <v>82</v>
      </c>
      <c r="D34" s="123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45">
      <c r="A35" s="1"/>
      <c r="B35" s="1" t="s">
        <v>58</v>
      </c>
      <c r="C35" s="7" t="s">
        <v>83</v>
      </c>
      <c r="D35" s="123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45">
      <c r="A36" s="1"/>
      <c r="B36" s="1" t="s">
        <v>59</v>
      </c>
      <c r="C36" s="7" t="s">
        <v>84</v>
      </c>
      <c r="D36" s="123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45">
      <c r="A37" s="1"/>
      <c r="B37" s="1" t="s">
        <v>60</v>
      </c>
      <c r="C37" s="7" t="s">
        <v>85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4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4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4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4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4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4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4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4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4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4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4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13800</v>
      </c>
      <c r="K48" s="45">
        <f t="shared" si="14"/>
        <v>1</v>
      </c>
      <c r="L48" s="12"/>
      <c r="M48" s="22">
        <f>SUM(M12,M17,M22,M27,M39,M44)</f>
        <v>1150</v>
      </c>
      <c r="N48" s="22">
        <f>SUM(N12,N17,N22,N27,N39,N44)</f>
        <v>270</v>
      </c>
      <c r="O48" s="49">
        <f>SUM(O12,O17,O22,O27,O39,O44)</f>
        <v>1420</v>
      </c>
      <c r="P48" s="49"/>
      <c r="Q48" s="49">
        <f>SUM(Q12,Q17,Q22,Q27,Q39,Q44)</f>
        <v>12380</v>
      </c>
      <c r="R48" s="12"/>
      <c r="S48" s="45">
        <f>IFERROR((O48/J48),0)</f>
        <v>0.10289855072463767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45">
      <c r="A49" s="1">
        <v>46</v>
      </c>
      <c r="B49" s="1"/>
      <c r="C49" s="7" t="s">
        <v>70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45">
      <c r="B50" s="29"/>
      <c r="C50" s="30" t="s">
        <v>71</v>
      </c>
      <c r="D50" s="30"/>
      <c r="E50" s="30"/>
      <c r="F50" s="30"/>
      <c r="G50" s="30"/>
      <c r="H50" s="86"/>
      <c r="I50" s="86"/>
      <c r="J50" s="30">
        <f>SUM(J48:J49)</f>
        <v>13800</v>
      </c>
      <c r="K50" s="73">
        <f t="shared" si="14"/>
        <v>1</v>
      </c>
      <c r="M50" s="30">
        <f t="shared" ref="M50:Q50" si="18">SUM(M48:M49)</f>
        <v>1150</v>
      </c>
      <c r="N50" s="30">
        <f t="shared" si="18"/>
        <v>270</v>
      </c>
      <c r="O50" s="30">
        <f t="shared" si="18"/>
        <v>1420</v>
      </c>
      <c r="P50" s="30"/>
      <c r="Q50" s="30">
        <f t="shared" si="18"/>
        <v>12380</v>
      </c>
      <c r="R50" s="30"/>
      <c r="S50" s="31">
        <f>IFERROR((O50/J50),0)</f>
        <v>0.10289855072463767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45">
      <c r="B52" s="35"/>
      <c r="H52" s="74"/>
      <c r="I52" s="74"/>
      <c r="K52" s="74"/>
      <c r="S52" s="27"/>
      <c r="T52" s="27"/>
    </row>
    <row r="53" spans="1:29" s="34" customFormat="1" x14ac:dyDescent="0.45">
      <c r="B53" s="35"/>
      <c r="C53" s="34" t="s">
        <v>72</v>
      </c>
      <c r="H53" s="74"/>
      <c r="I53" s="74"/>
      <c r="K53" s="74"/>
      <c r="M53" s="12" t="s">
        <v>87</v>
      </c>
      <c r="Q53" s="98">
        <f>Instalments!E25</f>
        <v>0</v>
      </c>
      <c r="S53" s="27"/>
      <c r="T53" s="27"/>
    </row>
    <row r="54" spans="1:29" x14ac:dyDescent="0.45">
      <c r="B54" s="15"/>
      <c r="C54" s="12" t="s">
        <v>73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45">
      <c r="B55" s="15"/>
      <c r="C55" s="12" t="s">
        <v>74</v>
      </c>
      <c r="D55" s="12"/>
      <c r="E55" s="12"/>
      <c r="F55" s="12"/>
      <c r="G55" s="12"/>
      <c r="H55" s="50"/>
      <c r="I55" s="50"/>
      <c r="M55" s="12" t="s">
        <v>88</v>
      </c>
      <c r="Q55" s="98">
        <f>O50</f>
        <v>1420</v>
      </c>
      <c r="S55" s="6"/>
    </row>
    <row r="56" spans="1:29" x14ac:dyDescent="0.45">
      <c r="B56" s="15"/>
      <c r="C56" s="12" t="s">
        <v>75</v>
      </c>
      <c r="D56" s="12"/>
      <c r="E56" s="12"/>
      <c r="F56" s="12"/>
      <c r="G56" s="12"/>
      <c r="H56" s="50"/>
      <c r="I56" s="50"/>
      <c r="S56" s="6"/>
    </row>
    <row r="57" spans="1:29" x14ac:dyDescent="0.45">
      <c r="M57" s="12" t="s">
        <v>89</v>
      </c>
      <c r="Q57" s="14">
        <f>IFERROR(Q55/Q53,0)</f>
        <v>0</v>
      </c>
    </row>
    <row r="59" spans="1:29" ht="18" x14ac:dyDescent="0.45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zoomScale="90" zoomScaleNormal="90" workbookViewId="0">
      <selection activeCell="H28" sqref="H28"/>
    </sheetView>
  </sheetViews>
  <sheetFormatPr defaultRowHeight="14.25" x14ac:dyDescent="0.45"/>
  <cols>
    <col min="1" max="2" width="2.73046875" customWidth="1"/>
    <col min="3" max="3" width="23.86328125" bestFit="1" customWidth="1"/>
    <col min="4" max="4" width="22.73046875" customWidth="1"/>
    <col min="5" max="5" width="25.73046875" customWidth="1"/>
    <col min="10" max="10" width="35.3984375" bestFit="1" customWidth="1"/>
    <col min="14" max="14" width="5.86328125" bestFit="1" customWidth="1"/>
  </cols>
  <sheetData>
    <row r="1" spans="1:50" ht="16.149999999999999" thickBot="1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149999999999999" thickBot="1" x14ac:dyDescent="0.5">
      <c r="A2" s="12"/>
      <c r="B2" s="12"/>
      <c r="C2" s="100" t="s">
        <v>76</v>
      </c>
      <c r="D2" s="124">
        <f>'B&amp;F Reporting Template'!D4</f>
        <v>0</v>
      </c>
      <c r="E2" s="12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149999999999999" thickBot="1" x14ac:dyDescent="0.5">
      <c r="A3" s="12"/>
      <c r="B3" s="12"/>
      <c r="C3" s="100" t="s">
        <v>77</v>
      </c>
      <c r="D3" s="124">
        <f>'B&amp;F Reporting Template'!D5</f>
        <v>0</v>
      </c>
      <c r="E3" s="12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149999999999999" thickBot="1" x14ac:dyDescent="0.5">
      <c r="A4" s="12"/>
      <c r="B4" s="12"/>
      <c r="C4" s="100" t="s">
        <v>78</v>
      </c>
      <c r="D4" s="124">
        <f>'B&amp;F Reporting Template'!D6</f>
        <v>0</v>
      </c>
      <c r="E4" s="12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149999999999999" thickBot="1" x14ac:dyDescent="0.5">
      <c r="A5" s="12"/>
      <c r="B5" s="12"/>
      <c r="C5" s="101"/>
      <c r="D5" s="124"/>
      <c r="E5" s="12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1.9" thickBot="1" x14ac:dyDescent="0.5">
      <c r="A6" s="12"/>
      <c r="B6" s="12"/>
      <c r="C6" s="112" t="s">
        <v>97</v>
      </c>
      <c r="D6" s="124">
        <f>'B&amp;F Reporting Template'!D8</f>
        <v>0</v>
      </c>
      <c r="E6" s="12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149999999999999" thickBot="1" x14ac:dyDescent="0.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149999999999999" thickBot="1" x14ac:dyDescent="0.5">
      <c r="A9" s="12"/>
      <c r="B9" s="12"/>
      <c r="C9" s="108" t="s">
        <v>91</v>
      </c>
      <c r="D9" s="109" t="s">
        <v>96</v>
      </c>
      <c r="E9" s="110" t="s">
        <v>92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45">
      <c r="A10" s="12"/>
      <c r="B10" s="12"/>
      <c r="C10" s="105">
        <v>1</v>
      </c>
      <c r="D10" s="106" t="s">
        <v>93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4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4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4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4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4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4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4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4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4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4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4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4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4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149999999999999" thickBot="1" x14ac:dyDescent="0.5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8.399999999999999" thickBot="1" x14ac:dyDescent="0.5">
      <c r="A25" s="12"/>
      <c r="B25" s="12"/>
      <c r="C25" s="126" t="s">
        <v>95</v>
      </c>
      <c r="D25" s="127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149999999999999" thickBot="1" x14ac:dyDescent="0.5">
      <c r="A26" s="12"/>
      <c r="B26" s="12"/>
      <c r="C26" s="126" t="s">
        <v>94</v>
      </c>
      <c r="D26" s="127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149999999999999" thickBot="1" x14ac:dyDescent="0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149999999999999" thickBot="1" x14ac:dyDescent="0.5">
      <c r="A29" s="12"/>
      <c r="B29" s="12"/>
      <c r="C29" s="126" t="s">
        <v>88</v>
      </c>
      <c r="D29" s="127"/>
      <c r="E29" s="110">
        <f>'B&amp;F Reporting Template'!O50</f>
        <v>1420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149999999999999" thickBot="1" x14ac:dyDescent="0.5">
      <c r="A30" s="12"/>
      <c r="B30" s="12"/>
      <c r="C30" s="126" t="s">
        <v>89</v>
      </c>
      <c r="D30" s="127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149999999999999" thickBot="1" x14ac:dyDescent="0.5">
      <c r="A31" s="12"/>
      <c r="B31" s="12"/>
      <c r="C31" s="126" t="s">
        <v>98</v>
      </c>
      <c r="D31" s="127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4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4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4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4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4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4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4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4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4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4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4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4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4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4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4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4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4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4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4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4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4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4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4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4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4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4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4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4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4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4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4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4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4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4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4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4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4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4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4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4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4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4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4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4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4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4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4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4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4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4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4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4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4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4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FF-8E6A-4D2D-A7BC-B84D5870591C}">
  <dimension ref="C3:I7"/>
  <sheetViews>
    <sheetView zoomScale="120" zoomScaleNormal="120" workbookViewId="0">
      <selection activeCell="H6" sqref="H6"/>
    </sheetView>
  </sheetViews>
  <sheetFormatPr defaultRowHeight="14.25" x14ac:dyDescent="0.45"/>
  <cols>
    <col min="1" max="2" width="2" customWidth="1"/>
    <col min="3" max="3" width="40.06640625" bestFit="1" customWidth="1"/>
    <col min="4" max="4" width="32.06640625" bestFit="1" customWidth="1"/>
    <col min="5" max="5" width="13.53125" bestFit="1" customWidth="1"/>
    <col min="6" max="6" width="33.265625" bestFit="1" customWidth="1"/>
    <col min="7" max="7" width="36.59765625" customWidth="1"/>
    <col min="8" max="8" width="13.53125" customWidth="1"/>
  </cols>
  <sheetData>
    <row r="3" spans="3:9" x14ac:dyDescent="0.45">
      <c r="C3" s="128" t="s">
        <v>99</v>
      </c>
      <c r="D3" s="128"/>
      <c r="E3" s="128"/>
      <c r="F3" s="128"/>
      <c r="G3" s="128"/>
      <c r="H3" s="128"/>
    </row>
    <row r="4" spans="3:9" x14ac:dyDescent="0.45">
      <c r="C4" s="128" t="s">
        <v>15</v>
      </c>
      <c r="D4" s="128"/>
      <c r="E4" s="128"/>
      <c r="F4" s="128" t="s">
        <v>104</v>
      </c>
      <c r="G4" s="128"/>
      <c r="H4" s="128"/>
    </row>
    <row r="5" spans="3:9" x14ac:dyDescent="0.45">
      <c r="C5" s="116" t="s">
        <v>100</v>
      </c>
      <c r="D5" s="115" t="s">
        <v>101</v>
      </c>
      <c r="E5" s="115" t="s">
        <v>105</v>
      </c>
      <c r="F5" s="115" t="s">
        <v>102</v>
      </c>
      <c r="G5" s="115" t="s">
        <v>103</v>
      </c>
      <c r="H5" s="115" t="s">
        <v>106</v>
      </c>
      <c r="I5" s="90"/>
    </row>
    <row r="6" spans="3:9" ht="71.25" x14ac:dyDescent="0.45">
      <c r="C6" s="119" t="s">
        <v>110</v>
      </c>
      <c r="D6" s="119" t="s">
        <v>107</v>
      </c>
      <c r="E6" s="120" t="s">
        <v>108</v>
      </c>
      <c r="F6" s="119" t="s">
        <v>111</v>
      </c>
      <c r="G6" s="119" t="s">
        <v>109</v>
      </c>
      <c r="H6" s="120" t="s">
        <v>108</v>
      </c>
    </row>
    <row r="7" spans="3:9" ht="30.75" customHeight="1" x14ac:dyDescent="0.45">
      <c r="C7" s="117">
        <f>'B&amp;F Reporting Template'!J12+'B&amp;F Reporting Template'!J39+'B&amp;F Reporting Template'!J44+'B&amp;F Reporting Template'!J49</f>
        <v>800</v>
      </c>
      <c r="D7" s="117">
        <f>'B&amp;F Reporting Template'!J17+'B&amp;F Reporting Template'!J22+'B&amp;F Reporting Template'!J27</f>
        <v>13000</v>
      </c>
      <c r="E7" s="118">
        <f>IFERROR(C7/D7,0)</f>
        <v>6.1538461538461542E-2</v>
      </c>
      <c r="F7" s="117">
        <f>'B&amp;F Reporting Template'!O12+'B&amp;F Reporting Template'!O39+'B&amp;F Reporting Template'!O44+'B&amp;F Reporting Template'!O49</f>
        <v>220</v>
      </c>
      <c r="G7" s="117">
        <f>'B&amp;F Reporting Template'!O17+'B&amp;F Reporting Template'!O22+'B&amp;F Reporting Template'!O27</f>
        <v>1200</v>
      </c>
      <c r="H7" s="118">
        <f>IFERROR(F7/G7,0)</f>
        <v>0.18333333333333332</v>
      </c>
    </row>
  </sheetData>
  <mergeCells count="3">
    <mergeCell ref="C4:E4"/>
    <mergeCell ref="F4:H4"/>
    <mergeCell ref="C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customXml/itemProps3.xml><?xml version="1.0" encoding="utf-8"?>
<ds:datastoreItem xmlns:ds="http://schemas.openxmlformats.org/officeDocument/2006/customXml" ds:itemID="{9DACEDFB-6E6F-4B3B-86F7-C3ADA035A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02abe-c672-4e06-b2cb-7c585f33d3a2"/>
    <ds:schemaRef ds:uri="fcc51506-ebe7-466d-96c8-70bac95da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Guidelines</vt:lpstr>
      <vt:lpstr>B&amp;F Reporting Template</vt:lpstr>
      <vt:lpstr>Instalments</vt:lpstr>
      <vt:lpstr>Activity Budget Performance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Leslie Müller</cp:lastModifiedBy>
  <cp:revision/>
  <cp:lastPrinted>2024-11-22T07:33:41Z</cp:lastPrinted>
  <dcterms:created xsi:type="dcterms:W3CDTF">2023-02-20T10:40:33Z</dcterms:created>
  <dcterms:modified xsi:type="dcterms:W3CDTF">2025-06-06T13:22:27Z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